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1135.2024 - PJ - PENHA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0" l="1"/>
  <c r="I25" i="30"/>
  <c r="E24" i="30" l="1"/>
  <c r="E25" i="30" l="1"/>
  <c r="A40" i="30"/>
  <c r="C40" i="30"/>
  <c r="C39" i="30"/>
  <c r="C38" i="30"/>
  <c r="C37" i="30"/>
  <c r="G4" i="30" l="1"/>
  <c r="I4" i="30" s="1"/>
  <c r="G11" i="30"/>
  <c r="C29" i="30"/>
  <c r="C32" i="30" l="1"/>
  <c r="C41" i="30" l="1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A38" i="30"/>
  <c r="A39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I11" i="30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J37" i="30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I22" i="30" l="1"/>
  <c r="J55" i="30" s="1"/>
  <c r="I5" i="30" l="1"/>
  <c r="I6" i="30"/>
  <c r="J39" i="30" s="1"/>
  <c r="I21" i="30"/>
  <c r="J54" i="30" s="1"/>
  <c r="J38" i="30" l="1"/>
  <c r="J57" i="30" s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29" i="30" s="1"/>
  <c r="B30" i="30" l="1"/>
  <c r="F59" i="30"/>
  <c r="F60" i="30"/>
  <c r="B31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<sst xmlns="http://schemas.openxmlformats.org/spreadsheetml/2006/main" count="1527" uniqueCount="285">
  <si>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</si>
  <si>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</si>
  <si>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</si>
  <si>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</si>
  <si>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</si>
  <si>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</si>
  <si>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</si>
  <si>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</si>
  <si>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</si>
  <si>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</si>
  <si>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</si>
  <si>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</si>
  <si>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</si>
  <si>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</si>
  <si>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</si>
  <si>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</si>
  <si>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</si>
  <si>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</si>
  <si>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</si>
  <si>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</si>
  <si>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</si>
  <si>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</si>
  <si>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</si>
  <si>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</si>
  <si>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</si>
  <si>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</si>
  <si>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</si>
  <si>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</si>
  <si>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</si>
  <si>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</si>
  <si>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</si>
  <si>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</si>
  <si>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</si>
  <si>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</si>
  <si>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</si>
  <si>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</si>
  <si>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</si>
  <si>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</si>
  <si>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</si>
  <si>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</si>
  <si>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</si>
  <si>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</si>
  <si>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</si>
  <si>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</si>
  <si>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</si>
  <si>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</si>
  <si>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</si>
  <si>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</si>
  <si>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</si>
  <si>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</si>
  <si>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</si>
  <si>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</si>
  <si>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</si>
  <si>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</si>
  <si>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</si>
  <si>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</si>
  <si>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</si>
  <si>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</si>
  <si>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</si>
  <si>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</si>
  <si>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</si>
  <si>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</si>
  <si>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</si>
  <si>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</si>
  <si>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</si>
  <si>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</si>
  <si>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</si>
  <si>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</si>
  <si>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</si>
  <si>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</si>
  <si>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</si>
  <si>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</si>
  <si>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</si>
  <si>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</si>
  <si>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</si>
  <si>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</si>
  <si>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</si>
  <si>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</si>
  <si>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</si>
  <si>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</si>
  <si>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</si>
  <si>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</si>
  <si>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</si>
  <si>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</si>
  <si>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</si>
  <si>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</si>
  <si>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</si>
  <si>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</si>
  <si>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</si>
  <si>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</si>
  <si>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</si>
  <si>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</si>
  <si>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</si>
  <si>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</si>
  <si>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</si>
  <si>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</si>
  <si>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</si>
  <si>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</si>
  <si>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</si>
  <si>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</si>
  <si>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</si>
  <si>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</si>
  <si>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</si>
  <si>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</si>
  <si>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</si>
  <si>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</si>
  <si>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</si>
  <si>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</si>
  <si>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</si>
  <si>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</si>
  <si>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</si>
  <si>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</si>
  <si>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</si>
  <si>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</si>
  <si>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</si>
  <si>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</si>
  <si>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</si>
  <si>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</si>
  <si>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</si>
  <si>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</si>
  <si>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</si>
  <si>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</si>
  <si>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</si>
  <si>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</si>
  <si>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</si>
  <si>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</si>
  <si>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</si>
  <si>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</si>
  <si>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</si>
  <si>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</si>
  <si>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</si>
  <si>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</si>
  <si>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</si>
  <si>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</si>
  <si>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</si>
  <si>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</si>
  <si>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</si>
  <si>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</si>
  <si>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</si>
  <si>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</si>
  <si>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</si>
  <si>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</si>
  <si>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</si>
  <si>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</si>
  <si>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</si>
  <si>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</si>
  <si>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</si>
  <si>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</si>
  <si>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</si>
  <si>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</si>
  <si>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</si>
  <si>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</si>
  <si>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</si>
  <si>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</si>
  <si>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</si>
  <si>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</si>
  <si>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</si>
  <si>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</si>
  <si>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</si>
  <si>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</si>
  <si>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</si>
  <si>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</si>
  <si>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</si>
  <si>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</si>
  <si>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</si>
  <si>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</si>
  <si>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</si>
  <si>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</si>
  <si>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</si>
  <si>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</si>
  <si>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</si>
  <si>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</si>
  <si>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</si>
  <si>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</si>
  <si>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</si>
  <si>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</si>
  <si>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</si>
  <si>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</si>
  <si>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</si>
  <si>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</si>
  <si>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</si>
  <si>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</si>
  <si>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</si>
  <si>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</si>
  <si>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</si>
  <si>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</si>
  <si>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</si>
  <si>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</si>
  <si>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</si>
  <si>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</si>
  <si>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</si>
  <si>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</si>
  <si>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</si>
  <si>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</si>
  <si>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</si>
  <si>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</si>
  <si>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</si>
  <si>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</si>
  <si>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</si>
  <si>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</si>
  <si>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</si>
  <si>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</si>
  <si>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</si>
  <si>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</si>
  <si>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</si>
  <si>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</si>
  <si>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</si>
  <si>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</si>
  <si>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</si>
  <si>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</si>
  <si>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</si>
  <si>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</si>
  <si>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</si>
  <si>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</si>
  <si>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</si>
  <si>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</si>
  <si>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</si>
  <si>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</si>
  <si>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</si>
  <si>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</si>
  <si>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</si>
  <si>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</si>
  <si>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</si>
  <si>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</si>
  <si>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</si>
  <si>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</si>
  <si>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</si>
  <si>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</si>
  <si>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</si>
  <si>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</si>
  <si>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</si>
  <si>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</si>
  <si>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</si>
  <si>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</si>
  <si>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</si>
  <si>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</si>
  <si>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</si>
  <si>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</si>
  <si>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</si>
  <si>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</si>
  <si>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</si>
  <si>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</si>
  <si>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</si>
  <si>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</si>
  <si>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</si>
  <si>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</si>
  <si>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</si>
  <si>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</si>
  <si>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</si>
  <si>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</si>
  <si>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</si>
  <si>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</si>
  <si>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</si>
  <si>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</si>
  <si>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</si>
  <si>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</si>
  <si>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</si>
  <si>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</si>
  <si>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</si>
  <si>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</si>
  <si>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</si>
  <si>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</si>
  <si>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</si>
  <si>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</si>
  <si>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</si>
  <si>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</si>
  <si>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</si>
  <si>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</si>
  <si>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</si>
  <si>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</si>
  <si>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</si>
  <si>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</si>
  <si>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</si>
  <si>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</si>
  <si>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</si>
  <si>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</si>
  <si>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</si>
  <si>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</si>
  <si>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</si>
  <si>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ANESTESIA PRECEPTORIA</t>
  </si>
  <si>
    <t>LOTE 7 - RADIOLOGIA</t>
  </si>
  <si>
    <t>MÉDICO CLÍNICA MÉDICA SD</t>
  </si>
  <si>
    <t>MÉDICO CLÍNICA MÉDICA SN</t>
  </si>
  <si>
    <t>MÉDICO CLÍNICA MÉDICA ROTINA</t>
  </si>
  <si>
    <t>MÉDICO PEDIATRIA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</si>
</sst>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2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 vertical="center"/>
    </xf>
    <xf numFmtId="0" fontId="59" fillId="9" borderId="51" xfId="0" applyFont="1" applyFill="1" applyBorder="1" applyAlignment="1">
      <alignment horizontal="center" vertical="center"/>
    </xf>
    <xf numFmtId="0" fontId="59" fillId="9" borderId="40" xfId="0" applyFont="1" applyFill="1" applyBorder="1" applyAlignment="1">
      <alignment horizontal="center" vertical="center"/>
    </xf>
    <xf numFmtId="0" fontId="59" fillId="0" borderId="3" xfId="1" applyNumberFormat="1" applyFont="1" applyFill="1" applyBorder="1" applyAlignment="1" applyProtection="1">
      <alignment horizontal="center" vertical="center" wrapText="1"/>
    </xf>
    <xf numFmtId="0" fontId="59" fillId="0" borderId="4" xfId="1" applyNumberFormat="1" applyFont="1" applyFill="1" applyBorder="1" applyAlignment="1" applyProtection="1">
      <alignment horizontal="center" vertical="center" wrapText="1"/>
    </xf>
    <xf numFmtId="164" fontId="59" fillId="0" borderId="3" xfId="1" applyFont="1" applyFill="1" applyBorder="1" applyAlignment="1" applyProtection="1">
      <alignment horizontal="center" vertical="center" wrapText="1"/>
    </xf>
    <xf numFmtId="164" fontId="59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59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0" borderId="2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3" fontId="63" fillId="0" borderId="3" xfId="0" applyNumberFormat="1" applyFont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view="pageBreakPreview" zoomScale="120" zoomScaleNormal="120" zoomScaleSheetLayoutView="120" workbookViewId="0">
      <selection activeCell="F62" sqref="F6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8.75" customHeight="1" x14ac:dyDescent="0.2">
      <c r="A1" s="719" t="s">
        <v>280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38" t="s">
        <v>28</v>
      </c>
      <c r="B3" s="739"/>
      <c r="C3" s="739"/>
      <c r="D3" s="739"/>
      <c r="E3" s="724" t="s">
        <v>29</v>
      </c>
      <c r="F3" s="728"/>
      <c r="G3" s="722" t="s">
        <v>263</v>
      </c>
      <c r="H3" s="723"/>
      <c r="I3" s="724" t="s">
        <v>264</v>
      </c>
      <c r="J3" s="725"/>
    </row>
    <row r="4" spans="1:10" ht="15" customHeight="1" x14ac:dyDescent="0.2">
      <c r="A4" s="715" t="s">
        <v>281</v>
      </c>
      <c r="B4" s="716"/>
      <c r="C4" s="716"/>
      <c r="D4" s="716"/>
      <c r="E4" s="851">
        <v>1827</v>
      </c>
      <c r="F4" s="730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15" t="s">
        <v>282</v>
      </c>
      <c r="B5" s="716"/>
      <c r="C5" s="716"/>
      <c r="D5" s="716"/>
      <c r="E5" s="851">
        <v>1462</v>
      </c>
      <c r="F5" s="730"/>
      <c r="G5" s="674">
        <f t="shared" ref="G5:G23" si="0">ROUND(H5,2)</f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15" t="s">
        <v>283</v>
      </c>
      <c r="B6" s="716"/>
      <c r="C6" s="716"/>
      <c r="D6" s="716"/>
      <c r="E6" s="729">
        <v>183</v>
      </c>
      <c r="F6" s="730"/>
      <c r="G6" s="674">
        <f t="shared" si="0"/>
        <v>0</v>
      </c>
      <c r="H6" s="673">
        <v>0</v>
      </c>
      <c r="I6" s="709">
        <f>E6*G6</f>
        <v>0</v>
      </c>
      <c r="J6" s="710"/>
    </row>
    <row r="7" spans="1:10" ht="15" customHeight="1" x14ac:dyDescent="0.2">
      <c r="A7" s="715" t="s">
        <v>284</v>
      </c>
      <c r="B7" s="716"/>
      <c r="C7" s="716"/>
      <c r="D7" s="716"/>
      <c r="E7" s="851">
        <v>2192</v>
      </c>
      <c r="F7" s="730"/>
      <c r="G7" s="674">
        <f t="shared" si="0"/>
        <v>0</v>
      </c>
      <c r="H7" s="673">
        <v>0</v>
      </c>
      <c r="I7" s="709">
        <f t="shared" ref="I7:I20" si="1">E7*G7</f>
        <v>0</v>
      </c>
      <c r="J7" s="710"/>
    </row>
    <row r="8" spans="1:10" ht="15" hidden="1" customHeight="1" x14ac:dyDescent="0.2">
      <c r="A8" s="715" t="s">
        <v>279</v>
      </c>
      <c r="B8" s="716"/>
      <c r="C8" s="716"/>
      <c r="D8" s="716"/>
      <c r="E8" s="729">
        <v>52</v>
      </c>
      <c r="F8" s="730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" hidden="1" customHeight="1" x14ac:dyDescent="0.2">
      <c r="A9" s="715"/>
      <c r="B9" s="716"/>
      <c r="C9" s="716"/>
      <c r="D9" s="716"/>
      <c r="E9" s="729">
        <v>52</v>
      </c>
      <c r="F9" s="730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hidden="1" customHeight="1" x14ac:dyDescent="0.2">
      <c r="A10" s="715"/>
      <c r="B10" s="716"/>
      <c r="C10" s="716"/>
      <c r="D10" s="716"/>
      <c r="E10" s="729">
        <v>103</v>
      </c>
      <c r="F10" s="730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hidden="1" customHeight="1" x14ac:dyDescent="0.2">
      <c r="A11" s="715"/>
      <c r="B11" s="716"/>
      <c r="C11" s="716"/>
      <c r="D11" s="716"/>
      <c r="E11" s="729">
        <v>77</v>
      </c>
      <c r="F11" s="730"/>
      <c r="G11" s="674">
        <f>ROUND(H11,2)</f>
        <v>0</v>
      </c>
      <c r="H11" s="673">
        <v>0</v>
      </c>
      <c r="I11" s="709">
        <f t="shared" si="1"/>
        <v>0</v>
      </c>
      <c r="J11" s="710"/>
    </row>
    <row r="12" spans="1:10" ht="15" hidden="1" customHeight="1" x14ac:dyDescent="0.2">
      <c r="A12" s="715"/>
      <c r="B12" s="716"/>
      <c r="C12" s="716"/>
      <c r="D12" s="716"/>
      <c r="E12" s="729">
        <v>77</v>
      </c>
      <c r="F12" s="730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15"/>
      <c r="B13" s="716"/>
      <c r="C13" s="716"/>
      <c r="D13" s="716"/>
      <c r="E13" s="729">
        <v>77</v>
      </c>
      <c r="F13" s="730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15"/>
      <c r="B14" s="716"/>
      <c r="C14" s="716"/>
      <c r="D14" s="716"/>
      <c r="E14" s="729">
        <v>0</v>
      </c>
      <c r="F14" s="730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15"/>
      <c r="B15" s="716"/>
      <c r="C15" s="716"/>
      <c r="D15" s="716"/>
      <c r="E15" s="729">
        <v>0</v>
      </c>
      <c r="F15" s="730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/>
      <c r="B16" s="716"/>
      <c r="C16" s="716"/>
      <c r="D16" s="716"/>
      <c r="E16" s="729">
        <v>0</v>
      </c>
      <c r="F16" s="730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9">
        <v>0</v>
      </c>
      <c r="F17" s="730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9">
        <v>0</v>
      </c>
      <c r="F18" s="730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9">
        <v>0</v>
      </c>
      <c r="F19" s="730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9">
        <v>0</v>
      </c>
      <c r="F20" s="730"/>
      <c r="G20" s="674">
        <f t="shared" si="0"/>
        <v>0</v>
      </c>
      <c r="H20" s="673">
        <v>0</v>
      </c>
      <c r="I20" s="709">
        <f t="shared" si="1"/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9">
        <v>0</v>
      </c>
      <c r="F21" s="730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9">
        <v>0</v>
      </c>
      <c r="F22" s="730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5" hidden="1" customHeight="1" x14ac:dyDescent="0.2">
      <c r="A23" s="715"/>
      <c r="B23" s="716"/>
      <c r="C23" s="716"/>
      <c r="D23" s="716"/>
      <c r="E23" s="729">
        <v>0</v>
      </c>
      <c r="F23" s="730"/>
      <c r="G23" s="674">
        <f t="shared" si="0"/>
        <v>0</v>
      </c>
      <c r="H23" s="673">
        <v>0</v>
      </c>
      <c r="I23" s="709">
        <f>E23*G23</f>
        <v>0</v>
      </c>
      <c r="J23" s="710"/>
    </row>
    <row r="24" spans="1:10" ht="15" customHeight="1" x14ac:dyDescent="0.2">
      <c r="A24" s="726" t="s">
        <v>256</v>
      </c>
      <c r="B24" s="727"/>
      <c r="C24" s="727"/>
      <c r="D24" s="727"/>
      <c r="E24" s="731">
        <f>SUM(E4:F17)</f>
        <v>6102</v>
      </c>
      <c r="F24" s="732"/>
      <c r="G24" s="675"/>
      <c r="H24" s="750" t="s">
        <v>275</v>
      </c>
      <c r="I24" s="736">
        <f>SUM(I4:J22)</f>
        <v>0</v>
      </c>
      <c r="J24" s="737"/>
    </row>
    <row r="25" spans="1:10" ht="15" customHeight="1" thickBot="1" x14ac:dyDescent="0.25">
      <c r="A25" s="759" t="s">
        <v>277</v>
      </c>
      <c r="B25" s="760"/>
      <c r="C25" s="760"/>
      <c r="D25" s="760"/>
      <c r="E25" s="761">
        <f>E24*12</f>
        <v>73224</v>
      </c>
      <c r="F25" s="762"/>
      <c r="G25" s="675"/>
      <c r="H25" s="751"/>
      <c r="I25" s="755">
        <f>I24*12</f>
        <v>0</v>
      </c>
      <c r="J25" s="756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5" t="s">
        <v>265</v>
      </c>
      <c r="B27" s="766"/>
      <c r="C27" s="763" t="s">
        <v>262</v>
      </c>
      <c r="D27" s="764"/>
      <c r="F27" s="769" t="s">
        <v>266</v>
      </c>
      <c r="G27" s="625" t="s">
        <v>261</v>
      </c>
      <c r="H27" s="771" t="s">
        <v>254</v>
      </c>
      <c r="I27" s="757"/>
      <c r="J27" s="758"/>
    </row>
    <row r="28" spans="1:10" ht="12.75" x14ac:dyDescent="0.2">
      <c r="A28" s="767"/>
      <c r="B28" s="768"/>
      <c r="C28" s="670"/>
      <c r="D28" s="671" t="s">
        <v>275</v>
      </c>
      <c r="F28" s="770"/>
      <c r="G28" s="672" t="s">
        <v>275</v>
      </c>
      <c r="H28" s="772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73">
        <f>SUM(C29:C31)</f>
        <v>0</v>
      </c>
      <c r="D32" s="774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52" t="s">
        <v>267</v>
      </c>
      <c r="B35" s="753"/>
      <c r="C35" s="753"/>
      <c r="D35" s="753"/>
      <c r="E35" s="754"/>
      <c r="F35" s="752" t="s">
        <v>268</v>
      </c>
      <c r="G35" s="753"/>
      <c r="H35" s="753"/>
      <c r="I35" s="753"/>
      <c r="J35" s="754"/>
    </row>
    <row r="36" spans="1:10" ht="25.5" x14ac:dyDescent="0.2">
      <c r="A36" s="715" t="s">
        <v>28</v>
      </c>
      <c r="B36" s="716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SD</v>
      </c>
      <c r="B37" s="712"/>
      <c r="C37" s="676">
        <f>E4</f>
        <v>1827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SN</v>
      </c>
      <c r="B38" s="712"/>
      <c r="C38" s="676">
        <f>E5</f>
        <v>1462</v>
      </c>
      <c r="D38" s="642">
        <f t="shared" ref="D38:D56" si="4">IFERROR(I38-H38-G38,"0")</f>
        <v>0</v>
      </c>
      <c r="E38" s="677">
        <f t="shared" ref="E38:E56" si="5">C38*D38</f>
        <v>0</v>
      </c>
      <c r="F38" s="680" t="str">
        <f t="shared" ref="F38:F56" si="6">IFERROR(J38/$J$57,"0")</f>
        <v>0</v>
      </c>
      <c r="G38" s="642">
        <f t="shared" ref="G38:G56" si="7">IFERROR(($C$32*F38)/C38,"0")</f>
        <v>0</v>
      </c>
      <c r="H38" s="642">
        <f t="shared" ref="H38:H56" si="8">IFERROR(($H$32*F38)/C38,"0")</f>
        <v>0</v>
      </c>
      <c r="I38" s="643">
        <f t="shared" ref="I38:I56" si="9">G5</f>
        <v>0</v>
      </c>
      <c r="J38" s="678">
        <f t="shared" ref="J38:J56" si="10">I5</f>
        <v>0</v>
      </c>
    </row>
    <row r="39" spans="1:10" ht="12.75" x14ac:dyDescent="0.2">
      <c r="A39" s="711" t="str">
        <f t="shared" si="3"/>
        <v>MÉDICO CLÍNICA MÉDICA ROTINA</v>
      </c>
      <c r="B39" s="712"/>
      <c r="C39" s="676">
        <f>E6</f>
        <v>183</v>
      </c>
      <c r="D39" s="642">
        <f t="shared" si="4"/>
        <v>0</v>
      </c>
      <c r="E39" s="677">
        <f t="shared" si="5"/>
        <v>0</v>
      </c>
      <c r="F39" s="680" t="str">
        <f t="shared" si="6"/>
        <v>0</v>
      </c>
      <c r="G39" s="642">
        <f t="shared" si="7"/>
        <v>0</v>
      </c>
      <c r="H39" s="642">
        <f t="shared" si="8"/>
        <v>0</v>
      </c>
      <c r="I39" s="643">
        <f t="shared" si="9"/>
        <v>0</v>
      </c>
      <c r="J39" s="678">
        <f t="shared" si="10"/>
        <v>0</v>
      </c>
    </row>
    <row r="40" spans="1:10" ht="14.25" customHeight="1" thickBot="1" x14ac:dyDescent="0.25">
      <c r="A40" s="711" t="str">
        <f>A7</f>
        <v>MÉDICO PEDIATRIA</v>
      </c>
      <c r="B40" s="712"/>
      <c r="C40" s="676">
        <f>E7</f>
        <v>2192</v>
      </c>
      <c r="D40" s="642">
        <f t="shared" si="4"/>
        <v>0</v>
      </c>
      <c r="E40" s="677">
        <f t="shared" si="5"/>
        <v>0</v>
      </c>
      <c r="F40" s="680" t="str">
        <f t="shared" si="6"/>
        <v>0</v>
      </c>
      <c r="G40" s="642">
        <f t="shared" si="7"/>
        <v>0</v>
      </c>
      <c r="H40" s="642">
        <f t="shared" si="8"/>
        <v>0</v>
      </c>
      <c r="I40" s="643">
        <f t="shared" si="9"/>
        <v>0</v>
      </c>
      <c r="J40" s="678">
        <f t="shared" si="10"/>
        <v>0</v>
      </c>
    </row>
    <row r="41" spans="1:10" ht="13.5" hidden="1" thickBot="1" x14ac:dyDescent="0.25">
      <c r="A41" s="711" t="str">
        <f t="shared" si="3"/>
        <v>MÉDICO ANESTESIA PRECEPTORIA</v>
      </c>
      <c r="B41" s="712"/>
      <c r="C41" s="676">
        <f t="shared" ref="C41:C56" si="11">E8</f>
        <v>52</v>
      </c>
      <c r="D41" s="642">
        <f t="shared" si="4"/>
        <v>0</v>
      </c>
      <c r="E41" s="677">
        <f t="shared" si="5"/>
        <v>0</v>
      </c>
      <c r="F41" s="680" t="str">
        <f t="shared" si="6"/>
        <v>0</v>
      </c>
      <c r="G41" s="642">
        <f t="shared" si="7"/>
        <v>0</v>
      </c>
      <c r="H41" s="642">
        <f t="shared" si="8"/>
        <v>0</v>
      </c>
      <c r="I41" s="643">
        <f t="shared" si="9"/>
        <v>0</v>
      </c>
      <c r="J41" s="678">
        <f t="shared" si="10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11"/>
        <v>52</v>
      </c>
      <c r="D42" s="642">
        <f t="shared" si="4"/>
        <v>0</v>
      </c>
      <c r="E42" s="677">
        <f t="shared" si="5"/>
        <v>0</v>
      </c>
      <c r="F42" s="680" t="str">
        <f t="shared" si="6"/>
        <v>0</v>
      </c>
      <c r="G42" s="642">
        <f t="shared" si="7"/>
        <v>0</v>
      </c>
      <c r="H42" s="642">
        <f t="shared" si="8"/>
        <v>0</v>
      </c>
      <c r="I42" s="643">
        <f t="shared" si="9"/>
        <v>0</v>
      </c>
      <c r="J42" s="678">
        <f t="shared" si="10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11"/>
        <v>103</v>
      </c>
      <c r="D43" s="642">
        <f t="shared" si="4"/>
        <v>0</v>
      </c>
      <c r="E43" s="677">
        <f t="shared" si="5"/>
        <v>0</v>
      </c>
      <c r="F43" s="680" t="str">
        <f t="shared" si="6"/>
        <v>0</v>
      </c>
      <c r="G43" s="642">
        <f t="shared" si="7"/>
        <v>0</v>
      </c>
      <c r="H43" s="642">
        <f t="shared" si="8"/>
        <v>0</v>
      </c>
      <c r="I43" s="643">
        <f t="shared" si="9"/>
        <v>0</v>
      </c>
      <c r="J43" s="678">
        <f t="shared" si="10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11"/>
        <v>77</v>
      </c>
      <c r="D44" s="642">
        <f t="shared" si="4"/>
        <v>0</v>
      </c>
      <c r="E44" s="677">
        <f t="shared" si="5"/>
        <v>0</v>
      </c>
      <c r="F44" s="680" t="str">
        <f t="shared" si="6"/>
        <v>0</v>
      </c>
      <c r="G44" s="642">
        <f t="shared" si="7"/>
        <v>0</v>
      </c>
      <c r="H44" s="642">
        <f t="shared" si="8"/>
        <v>0</v>
      </c>
      <c r="I44" s="643">
        <f t="shared" si="9"/>
        <v>0</v>
      </c>
      <c r="J44" s="678">
        <f t="shared" si="10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11"/>
        <v>77</v>
      </c>
      <c r="D45" s="642">
        <f t="shared" si="4"/>
        <v>0</v>
      </c>
      <c r="E45" s="677">
        <f t="shared" si="5"/>
        <v>0</v>
      </c>
      <c r="F45" s="680" t="str">
        <f t="shared" si="6"/>
        <v>0</v>
      </c>
      <c r="G45" s="642">
        <f t="shared" si="7"/>
        <v>0</v>
      </c>
      <c r="H45" s="642">
        <f t="shared" si="8"/>
        <v>0</v>
      </c>
      <c r="I45" s="643">
        <f t="shared" si="9"/>
        <v>0</v>
      </c>
      <c r="J45" s="678">
        <f t="shared" si="10"/>
        <v>0</v>
      </c>
    </row>
    <row r="46" spans="1:10" ht="13.5" hidden="1" thickBot="1" x14ac:dyDescent="0.25">
      <c r="A46" s="711">
        <f t="shared" si="3"/>
        <v>0</v>
      </c>
      <c r="B46" s="712"/>
      <c r="C46" s="676">
        <f t="shared" si="11"/>
        <v>77</v>
      </c>
      <c r="D46" s="642">
        <f t="shared" si="4"/>
        <v>0</v>
      </c>
      <c r="E46" s="677">
        <f t="shared" si="5"/>
        <v>0</v>
      </c>
      <c r="F46" s="680" t="str">
        <f t="shared" si="6"/>
        <v>0</v>
      </c>
      <c r="G46" s="642">
        <f t="shared" si="7"/>
        <v>0</v>
      </c>
      <c r="H46" s="642">
        <f t="shared" si="8"/>
        <v>0</v>
      </c>
      <c r="I46" s="643">
        <f t="shared" si="9"/>
        <v>0</v>
      </c>
      <c r="J46" s="678">
        <f>I13</f>
        <v>0</v>
      </c>
    </row>
    <row r="47" spans="1:10" ht="12.75" hidden="1" x14ac:dyDescent="0.2">
      <c r="A47" s="711">
        <f t="shared" si="3"/>
        <v>0</v>
      </c>
      <c r="B47" s="712"/>
      <c r="C47" s="676">
        <f t="shared" si="11"/>
        <v>0</v>
      </c>
      <c r="D47" s="642">
        <f t="shared" si="4"/>
        <v>0</v>
      </c>
      <c r="E47" s="677">
        <f t="shared" si="5"/>
        <v>0</v>
      </c>
      <c r="F47" s="680" t="str">
        <f t="shared" si="6"/>
        <v>0</v>
      </c>
      <c r="G47" s="642" t="str">
        <f t="shared" si="7"/>
        <v>0</v>
      </c>
      <c r="H47" s="642" t="str">
        <f t="shared" si="8"/>
        <v>0</v>
      </c>
      <c r="I47" s="643">
        <f t="shared" si="9"/>
        <v>0</v>
      </c>
      <c r="J47" s="678">
        <f t="shared" si="10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11"/>
        <v>0</v>
      </c>
      <c r="D48" s="642">
        <f t="shared" si="4"/>
        <v>0</v>
      </c>
      <c r="E48" s="677">
        <f t="shared" si="5"/>
        <v>0</v>
      </c>
      <c r="F48" s="680" t="str">
        <f t="shared" si="6"/>
        <v>0</v>
      </c>
      <c r="G48" s="642" t="str">
        <f t="shared" si="7"/>
        <v>0</v>
      </c>
      <c r="H48" s="642" t="str">
        <f t="shared" si="8"/>
        <v>0</v>
      </c>
      <c r="I48" s="643">
        <f t="shared" si="9"/>
        <v>0</v>
      </c>
      <c r="J48" s="678">
        <f t="shared" si="10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11"/>
        <v>0</v>
      </c>
      <c r="D49" s="642">
        <f t="shared" si="4"/>
        <v>0</v>
      </c>
      <c r="E49" s="677">
        <f t="shared" si="5"/>
        <v>0</v>
      </c>
      <c r="F49" s="680" t="str">
        <f t="shared" si="6"/>
        <v>0</v>
      </c>
      <c r="G49" s="642" t="str">
        <f t="shared" si="7"/>
        <v>0</v>
      </c>
      <c r="H49" s="642" t="str">
        <f t="shared" si="8"/>
        <v>0</v>
      </c>
      <c r="I49" s="643">
        <f t="shared" si="9"/>
        <v>0</v>
      </c>
      <c r="J49" s="678">
        <f t="shared" si="10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11"/>
        <v>0</v>
      </c>
      <c r="D50" s="642">
        <f t="shared" si="4"/>
        <v>0</v>
      </c>
      <c r="E50" s="677">
        <f t="shared" si="5"/>
        <v>0</v>
      </c>
      <c r="F50" s="680" t="str">
        <f t="shared" si="6"/>
        <v>0</v>
      </c>
      <c r="G50" s="642" t="str">
        <f t="shared" si="7"/>
        <v>0</v>
      </c>
      <c r="H50" s="642" t="str">
        <f t="shared" si="8"/>
        <v>0</v>
      </c>
      <c r="I50" s="643">
        <f t="shared" si="9"/>
        <v>0</v>
      </c>
      <c r="J50" s="678">
        <f t="shared" si="10"/>
        <v>0</v>
      </c>
    </row>
    <row r="51" spans="1:10" ht="27.75" hidden="1" customHeight="1" x14ac:dyDescent="0.2">
      <c r="A51" s="717">
        <f t="shared" si="3"/>
        <v>0</v>
      </c>
      <c r="B51" s="718"/>
      <c r="C51" s="676">
        <f t="shared" si="11"/>
        <v>0</v>
      </c>
      <c r="D51" s="642">
        <f>IFERROR(I51-H51-G51,"0")</f>
        <v>0</v>
      </c>
      <c r="E51" s="677">
        <f t="shared" si="5"/>
        <v>0</v>
      </c>
      <c r="F51" s="680" t="str">
        <f t="shared" si="6"/>
        <v>0</v>
      </c>
      <c r="G51" s="642" t="str">
        <f t="shared" si="7"/>
        <v>0</v>
      </c>
      <c r="H51" s="642" t="str">
        <f t="shared" si="8"/>
        <v>0</v>
      </c>
      <c r="I51" s="643">
        <f t="shared" si="9"/>
        <v>0</v>
      </c>
      <c r="J51" s="678">
        <f t="shared" si="10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11"/>
        <v>0</v>
      </c>
      <c r="D52" s="642">
        <f t="shared" si="4"/>
        <v>0</v>
      </c>
      <c r="E52" s="677">
        <f>C52*D52</f>
        <v>0</v>
      </c>
      <c r="F52" s="680" t="str">
        <f t="shared" si="6"/>
        <v>0</v>
      </c>
      <c r="G52" s="642" t="str">
        <f t="shared" si="7"/>
        <v>0</v>
      </c>
      <c r="H52" s="642" t="str">
        <f t="shared" si="8"/>
        <v>0</v>
      </c>
      <c r="I52" s="643">
        <f t="shared" si="9"/>
        <v>0</v>
      </c>
      <c r="J52" s="678">
        <f t="shared" si="10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11"/>
        <v>0</v>
      </c>
      <c r="D53" s="642">
        <f t="shared" si="4"/>
        <v>0</v>
      </c>
      <c r="E53" s="677">
        <f t="shared" si="5"/>
        <v>0</v>
      </c>
      <c r="F53" s="680" t="str">
        <f t="shared" si="6"/>
        <v>0</v>
      </c>
      <c r="G53" s="642" t="str">
        <f t="shared" si="7"/>
        <v>0</v>
      </c>
      <c r="H53" s="642" t="str">
        <f t="shared" si="8"/>
        <v>0</v>
      </c>
      <c r="I53" s="643">
        <f t="shared" si="9"/>
        <v>0</v>
      </c>
      <c r="J53" s="678">
        <f t="shared" si="10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11"/>
        <v>0</v>
      </c>
      <c r="D54" s="642">
        <f t="shared" si="4"/>
        <v>0</v>
      </c>
      <c r="E54" s="677">
        <f t="shared" si="5"/>
        <v>0</v>
      </c>
      <c r="F54" s="680" t="str">
        <f t="shared" si="6"/>
        <v>0</v>
      </c>
      <c r="G54" s="642" t="str">
        <f t="shared" si="7"/>
        <v>0</v>
      </c>
      <c r="H54" s="642" t="str">
        <f t="shared" si="8"/>
        <v>0</v>
      </c>
      <c r="I54" s="643">
        <f t="shared" si="9"/>
        <v>0</v>
      </c>
      <c r="J54" s="678">
        <f t="shared" si="10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11"/>
        <v>0</v>
      </c>
      <c r="D55" s="642">
        <f t="shared" si="4"/>
        <v>0</v>
      </c>
      <c r="E55" s="677">
        <f t="shared" si="5"/>
        <v>0</v>
      </c>
      <c r="F55" s="680" t="str">
        <f t="shared" si="6"/>
        <v>0</v>
      </c>
      <c r="G55" s="642" t="str">
        <f t="shared" si="7"/>
        <v>0</v>
      </c>
      <c r="H55" s="642" t="str">
        <f t="shared" si="8"/>
        <v>0</v>
      </c>
      <c r="I55" s="643">
        <f t="shared" si="9"/>
        <v>0</v>
      </c>
      <c r="J55" s="678">
        <f t="shared" si="10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11"/>
        <v>0</v>
      </c>
      <c r="D56" s="642">
        <f t="shared" si="4"/>
        <v>0</v>
      </c>
      <c r="E56" s="677">
        <f t="shared" si="5"/>
        <v>0</v>
      </c>
      <c r="F56" s="680" t="str">
        <f t="shared" si="6"/>
        <v>0</v>
      </c>
      <c r="G56" s="642" t="str">
        <f t="shared" si="7"/>
        <v>0</v>
      </c>
      <c r="H56" s="642" t="str">
        <f t="shared" si="8"/>
        <v>0</v>
      </c>
      <c r="I56" s="643">
        <f t="shared" si="9"/>
        <v>0</v>
      </c>
      <c r="J56" s="684">
        <f t="shared" si="10"/>
        <v>0</v>
      </c>
    </row>
    <row r="57" spans="1:10" ht="13.5" thickBot="1" x14ac:dyDescent="0.25">
      <c r="A57" s="713" t="s">
        <v>8</v>
      </c>
      <c r="B57" s="714"/>
      <c r="C57" s="644">
        <f t="shared" ref="C57" si="12">E24</f>
        <v>6102</v>
      </c>
      <c r="D57" s="682"/>
      <c r="E57" s="645">
        <f>SUM(E37:E56)</f>
        <v>0</v>
      </c>
      <c r="F57" s="679" t="str">
        <f>IFERROR(J57/$J$57,"0")</f>
        <v>0</v>
      </c>
      <c r="G57" s="748"/>
      <c r="H57" s="749"/>
      <c r="I57" s="749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40" t="s">
        <v>276</v>
      </c>
      <c r="D59" s="741"/>
      <c r="E59" s="741"/>
      <c r="F59" s="744">
        <f>(C32+H32+E57)-J57</f>
        <v>0</v>
      </c>
      <c r="G59" s="744"/>
      <c r="H59" s="745"/>
      <c r="I59" s="650"/>
      <c r="J59" s="650"/>
    </row>
    <row r="60" spans="1:10" ht="15.75" customHeight="1" x14ac:dyDescent="0.2">
      <c r="C60" s="740" t="s">
        <v>269</v>
      </c>
      <c r="D60" s="741"/>
      <c r="E60" s="741"/>
      <c r="F60" s="744">
        <f>C32+H32+E57</f>
        <v>0</v>
      </c>
      <c r="G60" s="744"/>
      <c r="H60" s="745"/>
      <c r="I60" s="663"/>
      <c r="J60" s="628"/>
    </row>
    <row r="61" spans="1:10" ht="15" customHeight="1" thickBot="1" x14ac:dyDescent="0.25">
      <c r="C61" s="742" t="s">
        <v>278</v>
      </c>
      <c r="D61" s="743"/>
      <c r="E61" s="743"/>
      <c r="F61" s="746">
        <f>F60*12</f>
        <v>0</v>
      </c>
      <c r="G61" s="746"/>
      <c r="H61" s="747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7" t="s">
        <v>241</v>
      </c>
      <c r="B1" s="777"/>
      <c r="C1" s="777"/>
      <c r="D1" s="777"/>
      <c r="E1" s="777"/>
      <c r="F1" s="777"/>
      <c r="G1" s="344"/>
      <c r="H1" s="315"/>
      <c r="I1" s="315"/>
      <c r="J1" s="315"/>
      <c r="K1" s="315"/>
    </row>
    <row r="2" spans="1:14" s="365" customFormat="1" ht="45" customHeight="1" x14ac:dyDescent="0.25">
      <c r="A2" s="778" t="s">
        <v>196</v>
      </c>
      <c r="B2" s="77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5" t="s">
        <v>37</v>
      </c>
      <c r="B7" s="77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4" t="s">
        <v>191</v>
      </c>
      <c r="B15" s="785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4" t="s">
        <v>192</v>
      </c>
      <c r="B16" s="785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4" t="s">
        <v>193</v>
      </c>
      <c r="B17" s="785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6" t="s">
        <v>8</v>
      </c>
      <c r="B18" s="787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8"/>
      <c r="B26" s="789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8" t="s">
        <v>8</v>
      </c>
      <c r="B27" s="789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0" t="s">
        <v>58</v>
      </c>
      <c r="B41" s="791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2" t="s">
        <v>59</v>
      </c>
      <c r="B42" s="783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2" t="s">
        <v>60</v>
      </c>
      <c r="B44" s="783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2" t="s">
        <v>24</v>
      </c>
      <c r="B45" s="793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2" t="s">
        <v>26</v>
      </c>
      <c r="B46" s="793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4" t="s">
        <v>27</v>
      </c>
      <c r="B47" s="795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6"/>
      <c r="B48" s="796"/>
      <c r="C48" s="796"/>
      <c r="D48" s="796"/>
      <c r="E48" s="796"/>
      <c r="F48" s="796"/>
      <c r="G48" s="796"/>
      <c r="H48" s="796"/>
      <c r="I48" s="796"/>
      <c r="J48" s="796"/>
      <c r="K48" s="796"/>
      <c r="L48" s="796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7" t="s">
        <v>209</v>
      </c>
      <c r="B1" s="777"/>
      <c r="C1" s="777"/>
      <c r="D1" s="777"/>
      <c r="E1" s="777"/>
      <c r="F1" s="777"/>
      <c r="G1" s="344"/>
      <c r="H1" s="315"/>
      <c r="I1" s="315"/>
      <c r="J1" s="315"/>
      <c r="K1" s="315"/>
    </row>
    <row r="2" spans="1:15" s="365" customFormat="1" ht="41.25" customHeight="1" x14ac:dyDescent="0.25">
      <c r="A2" s="800" t="s">
        <v>28</v>
      </c>
      <c r="B2" s="80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6" t="s">
        <v>37</v>
      </c>
      <c r="B7" s="77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8" t="s">
        <v>213</v>
      </c>
      <c r="B9" s="79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8" t="s">
        <v>214</v>
      </c>
      <c r="B10" s="799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8" t="s">
        <v>215</v>
      </c>
      <c r="B11" s="799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8" t="s">
        <v>216</v>
      </c>
      <c r="B12" s="799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8" t="s">
        <v>220</v>
      </c>
      <c r="B13" s="799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8" t="s">
        <v>221</v>
      </c>
      <c r="B14" s="799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8" t="s">
        <v>217</v>
      </c>
      <c r="B15" s="799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8" t="s">
        <v>218</v>
      </c>
      <c r="B16" s="799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8" t="s">
        <v>219</v>
      </c>
      <c r="B17" s="799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9" t="s">
        <v>8</v>
      </c>
      <c r="B18" s="789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9"/>
      <c r="B26" s="789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9" t="s">
        <v>8</v>
      </c>
      <c r="B27" s="789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7" t="s">
        <v>58</v>
      </c>
      <c r="B43" s="797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7" t="s">
        <v>59</v>
      </c>
      <c r="B44" s="797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7" t="s">
        <v>60</v>
      </c>
      <c r="B46" s="797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3" t="s">
        <v>24</v>
      </c>
      <c r="B47" s="793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3" t="s">
        <v>26</v>
      </c>
      <c r="B48" s="793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3" t="s">
        <v>27</v>
      </c>
      <c r="B49" s="793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6"/>
      <c r="B50" s="796"/>
      <c r="C50" s="796"/>
      <c r="D50" s="796"/>
      <c r="E50" s="796"/>
      <c r="F50" s="796"/>
      <c r="G50" s="796"/>
      <c r="H50" s="796"/>
      <c r="I50" s="796"/>
      <c r="J50" s="796"/>
      <c r="K50" s="796"/>
      <c r="L50" s="796"/>
      <c r="M50" s="796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2" t="s">
        <v>205</v>
      </c>
      <c r="B1" s="802"/>
      <c r="C1" s="802"/>
      <c r="D1" s="802"/>
      <c r="E1" s="802"/>
      <c r="F1" s="802"/>
      <c r="G1" s="555"/>
      <c r="H1" s="555"/>
    </row>
    <row r="2" spans="1:13" s="196" customFormat="1" ht="60" customHeight="1" x14ac:dyDescent="0.25">
      <c r="A2" s="803" t="s">
        <v>196</v>
      </c>
      <c r="B2" s="804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6" t="s">
        <v>37</v>
      </c>
      <c r="B7" s="77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9" t="s">
        <v>8</v>
      </c>
      <c r="B14" s="789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9"/>
      <c r="B22" s="789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9" t="s">
        <v>8</v>
      </c>
      <c r="B23" s="789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1" t="s">
        <v>58</v>
      </c>
      <c r="B39" s="801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7" t="s">
        <v>59</v>
      </c>
      <c r="B40" s="797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7" t="s">
        <v>60</v>
      </c>
      <c r="B42" s="797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3" t="s">
        <v>24</v>
      </c>
      <c r="B43" s="793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3" t="s">
        <v>26</v>
      </c>
      <c r="B44" s="793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3" t="s">
        <v>27</v>
      </c>
      <c r="B45" s="793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5" t="s">
        <v>37</v>
      </c>
      <c r="B7" s="77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8" t="s">
        <v>8</v>
      </c>
      <c r="B14" s="789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8"/>
      <c r="B22" s="789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8" t="s">
        <v>8</v>
      </c>
      <c r="B23" s="789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8" t="s">
        <v>58</v>
      </c>
      <c r="B39" s="801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9" t="s">
        <v>59</v>
      </c>
      <c r="B40" s="797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9" t="s">
        <v>60</v>
      </c>
      <c r="B42" s="797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2" t="s">
        <v>24</v>
      </c>
      <c r="B43" s="793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2" t="s">
        <v>26</v>
      </c>
      <c r="B44" s="793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4" t="s">
        <v>27</v>
      </c>
      <c r="B45" s="795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1" t="s">
        <v>28</v>
      </c>
      <c r="B2" s="811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0" t="s">
        <v>37</v>
      </c>
      <c r="B7" s="810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3" t="s">
        <v>181</v>
      </c>
      <c r="B9" s="81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3" t="s">
        <v>182</v>
      </c>
      <c r="B10" s="81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3" t="s">
        <v>183</v>
      </c>
      <c r="B11" s="81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3" t="s">
        <v>184</v>
      </c>
      <c r="B12" s="81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3" t="s">
        <v>185</v>
      </c>
      <c r="B13" s="81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3" t="s">
        <v>186</v>
      </c>
      <c r="B14" s="81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3" t="s">
        <v>187</v>
      </c>
      <c r="B15" s="81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3" t="s">
        <v>188</v>
      </c>
      <c r="B16" s="81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3" t="s">
        <v>189</v>
      </c>
      <c r="B17" s="81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3" t="s">
        <v>190</v>
      </c>
      <c r="B18" s="81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5" t="s">
        <v>8</v>
      </c>
      <c r="B19" s="815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0" t="s">
        <v>52</v>
      </c>
      <c r="B25" s="810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9"/>
      <c r="B27" s="789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5" t="s">
        <v>8</v>
      </c>
      <c r="B28" s="815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1" t="s">
        <v>58</v>
      </c>
      <c r="B44" s="801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7" t="s">
        <v>59</v>
      </c>
      <c r="B45" s="797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7" t="s">
        <v>60</v>
      </c>
      <c r="B47" s="797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2" t="s">
        <v>24</v>
      </c>
      <c r="B48" s="812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2" t="s">
        <v>26</v>
      </c>
      <c r="B49" s="812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2" t="s">
        <v>27</v>
      </c>
      <c r="B50" s="812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1" t="s">
        <v>28</v>
      </c>
      <c r="B2" s="811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0" t="s">
        <v>37</v>
      </c>
      <c r="B7" s="810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3" t="s">
        <v>181</v>
      </c>
      <c r="B9" s="81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3" t="s">
        <v>182</v>
      </c>
      <c r="B10" s="81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3" t="s">
        <v>183</v>
      </c>
      <c r="B11" s="81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3" t="s">
        <v>184</v>
      </c>
      <c r="B12" s="81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3" t="s">
        <v>185</v>
      </c>
      <c r="B13" s="81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3" t="s">
        <v>186</v>
      </c>
      <c r="B14" s="81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3" t="s">
        <v>187</v>
      </c>
      <c r="B15" s="81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3" t="s">
        <v>188</v>
      </c>
      <c r="B16" s="81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3" t="s">
        <v>189</v>
      </c>
      <c r="B17" s="81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3" t="s">
        <v>190</v>
      </c>
      <c r="B18" s="81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5" t="s">
        <v>8</v>
      </c>
      <c r="B19" s="815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0" t="s">
        <v>52</v>
      </c>
      <c r="B25" s="810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9"/>
      <c r="B27" s="789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5" t="s">
        <v>8</v>
      </c>
      <c r="B28" s="815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1" t="s">
        <v>58</v>
      </c>
      <c r="B44" s="801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7" t="s">
        <v>59</v>
      </c>
      <c r="B45" s="797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7" t="s">
        <v>60</v>
      </c>
      <c r="B47" s="797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2" t="s">
        <v>24</v>
      </c>
      <c r="B48" s="812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2" t="s">
        <v>26</v>
      </c>
      <c r="B49" s="812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2" t="s">
        <v>27</v>
      </c>
      <c r="B50" s="812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7" t="s">
        <v>206</v>
      </c>
      <c r="B1" s="817"/>
      <c r="C1" s="817"/>
      <c r="D1" s="817"/>
      <c r="E1" s="817"/>
      <c r="F1" s="817"/>
      <c r="G1" s="410"/>
      <c r="H1" s="410"/>
      <c r="I1" s="410"/>
      <c r="J1" s="410"/>
    </row>
    <row r="2" spans="1:13" s="414" customFormat="1" ht="75" customHeight="1" x14ac:dyDescent="0.25">
      <c r="A2" s="818" t="s">
        <v>28</v>
      </c>
      <c r="B2" s="81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6">
        <v>7</v>
      </c>
      <c r="B15" s="816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6">
        <v>8</v>
      </c>
      <c r="B16" s="816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6">
        <v>9</v>
      </c>
      <c r="B17" s="816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0" t="s">
        <v>8</v>
      </c>
      <c r="B18" s="820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6" t="s">
        <v>52</v>
      </c>
      <c r="B24" s="816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0"/>
      <c r="B26" s="820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0" t="s">
        <v>8</v>
      </c>
      <c r="B27" s="820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1" t="s">
        <v>58</v>
      </c>
      <c r="B43" s="821"/>
      <c r="C43" s="436"/>
      <c r="D43" s="436"/>
      <c r="E43" s="456">
        <f>F18+E34</f>
        <v>200024.15987088002</v>
      </c>
    </row>
    <row r="44" spans="1:13" hidden="1" x14ac:dyDescent="0.2">
      <c r="A44" s="819" t="s">
        <v>59</v>
      </c>
      <c r="B44" s="81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9" t="s">
        <v>60</v>
      </c>
      <c r="B46" s="819"/>
      <c r="C46" s="443"/>
      <c r="D46" s="443"/>
      <c r="E46" s="457">
        <f>E44/(1-B40)</f>
        <v>218964.59755980299</v>
      </c>
    </row>
    <row r="47" spans="1:13" s="459" customFormat="1" x14ac:dyDescent="0.2">
      <c r="A47" s="822" t="s">
        <v>24</v>
      </c>
      <c r="B47" s="822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2" t="s">
        <v>26</v>
      </c>
      <c r="B48" s="822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2" t="s">
        <v>27</v>
      </c>
      <c r="B49" s="822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4" t="s">
        <v>28</v>
      </c>
      <c r="B2" s="804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6" t="s">
        <v>37</v>
      </c>
      <c r="B7" s="77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9" t="s">
        <v>8</v>
      </c>
      <c r="B18" s="789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9"/>
      <c r="B26" s="789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9" t="s">
        <v>8</v>
      </c>
      <c r="B27" s="789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1" t="s">
        <v>58</v>
      </c>
      <c r="B43" s="801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7" t="s">
        <v>59</v>
      </c>
      <c r="B44" s="797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7" t="s">
        <v>60</v>
      </c>
      <c r="B46" s="797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3" t="s">
        <v>24</v>
      </c>
      <c r="B47" s="793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3" t="s">
        <v>26</v>
      </c>
      <c r="B48" s="793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3" t="s">
        <v>27</v>
      </c>
      <c r="B49" s="793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5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5" t="s">
        <v>37</v>
      </c>
      <c r="B7" s="77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6" t="s">
        <v>8</v>
      </c>
      <c r="B20" s="787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8"/>
      <c r="B28" s="789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8" t="s">
        <v>8</v>
      </c>
      <c r="B29" s="789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8" t="s">
        <v>58</v>
      </c>
      <c r="B45" s="801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9" t="s">
        <v>59</v>
      </c>
      <c r="B46" s="797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9" t="s">
        <v>60</v>
      </c>
      <c r="B48" s="797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2" t="s">
        <v>24</v>
      </c>
      <c r="B49" s="793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2" t="s">
        <v>26</v>
      </c>
      <c r="B50" s="793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4" t="s">
        <v>27</v>
      </c>
      <c r="B51" s="795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18" t="s">
        <v>28</v>
      </c>
      <c r="B2" s="81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8" t="s">
        <v>240</v>
      </c>
      <c r="B16" s="828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8" t="s">
        <v>243</v>
      </c>
      <c r="B18" s="828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0" t="s">
        <v>8</v>
      </c>
      <c r="B20" s="820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6" t="s">
        <v>52</v>
      </c>
      <c r="B26" s="816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0"/>
      <c r="B28" s="820"/>
      <c r="G28" s="415"/>
      <c r="H28" s="415"/>
      <c r="I28" s="415"/>
      <c r="J28" s="415"/>
    </row>
    <row r="29" spans="1:17" hidden="1" x14ac:dyDescent="0.2">
      <c r="A29" s="820" t="s">
        <v>8</v>
      </c>
      <c r="B29" s="820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9" t="s">
        <v>58</v>
      </c>
      <c r="B45" s="819"/>
      <c r="E45" s="457">
        <f>F20+E36</f>
        <v>300357.34586937481</v>
      </c>
    </row>
    <row r="46" spans="1:19" hidden="1" x14ac:dyDescent="0.2">
      <c r="A46" s="819" t="s">
        <v>59</v>
      </c>
      <c r="B46" s="81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9" t="s">
        <v>60</v>
      </c>
      <c r="B48" s="819"/>
      <c r="E48" s="457">
        <f>E46/(1-B42)</f>
        <v>328797.79097154021</v>
      </c>
    </row>
    <row r="49" spans="1:13" s="485" customFormat="1" ht="8.1" customHeight="1" x14ac:dyDescent="0.2">
      <c r="A49" s="822" t="s">
        <v>24</v>
      </c>
      <c r="B49" s="822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2" t="s">
        <v>26</v>
      </c>
      <c r="B50" s="822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2" t="s">
        <v>27</v>
      </c>
      <c r="B51" s="822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7"/>
      <c r="B52" s="827"/>
      <c r="C52" s="827"/>
      <c r="D52" s="827"/>
      <c r="E52" s="827"/>
      <c r="F52" s="827"/>
      <c r="G52" s="827"/>
      <c r="H52" s="827"/>
      <c r="I52" s="827"/>
      <c r="J52" s="827"/>
      <c r="K52" s="827"/>
      <c r="L52" s="827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40" t="s">
        <v>165</v>
      </c>
      <c r="B1" s="840"/>
      <c r="C1" s="840"/>
      <c r="D1" s="840"/>
      <c r="E1" s="840"/>
      <c r="F1" s="840"/>
    </row>
    <row r="2" spans="1:11" s="248" customFormat="1" ht="22.5" customHeight="1" x14ac:dyDescent="0.25">
      <c r="A2" s="837" t="s">
        <v>28</v>
      </c>
      <c r="B2" s="83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2" t="s">
        <v>164</v>
      </c>
      <c r="B3" s="833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7" t="s">
        <v>166</v>
      </c>
      <c r="B4" s="83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8" t="s">
        <v>169</v>
      </c>
      <c r="B5" s="83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2" t="s">
        <v>8</v>
      </c>
      <c r="B9" s="833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41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34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5" t="s">
        <v>22</v>
      </c>
      <c r="B26" s="835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6" t="s">
        <v>60</v>
      </c>
      <c r="B27" s="836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0" t="s">
        <v>173</v>
      </c>
      <c r="B1" s="840"/>
      <c r="C1" s="840"/>
      <c r="D1" s="840"/>
      <c r="E1" s="840"/>
      <c r="F1" s="840"/>
    </row>
    <row r="2" spans="1:13" s="248" customFormat="1" ht="22.5" customHeight="1" x14ac:dyDescent="0.25">
      <c r="A2" s="837" t="s">
        <v>28</v>
      </c>
      <c r="B2" s="83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2" t="s">
        <v>164</v>
      </c>
      <c r="B3" s="833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7" t="s">
        <v>166</v>
      </c>
      <c r="B4" s="83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2" t="s">
        <v>8</v>
      </c>
      <c r="B9" s="833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5" t="s">
        <v>178</v>
      </c>
      <c r="I15" s="844" t="s">
        <v>177</v>
      </c>
      <c r="J15" s="844"/>
    </row>
    <row r="16" spans="1:13" ht="9" customHeight="1" x14ac:dyDescent="0.25">
      <c r="A16" s="264"/>
      <c r="B16" s="258"/>
      <c r="C16" s="257"/>
      <c r="D16" s="257"/>
      <c r="E16" s="244"/>
      <c r="F16" s="244"/>
      <c r="H16" s="845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41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34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5" t="s">
        <v>22</v>
      </c>
      <c r="B26" s="835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6" t="s">
        <v>60</v>
      </c>
      <c r="B27" s="836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0" t="s">
        <v>173</v>
      </c>
      <c r="B1" s="840"/>
      <c r="C1" s="840"/>
      <c r="D1" s="840"/>
      <c r="E1" s="840"/>
      <c r="F1" s="840"/>
    </row>
    <row r="2" spans="1:13" s="248" customFormat="1" ht="22.5" customHeight="1" x14ac:dyDescent="0.25">
      <c r="A2" s="849" t="s">
        <v>28</v>
      </c>
      <c r="B2" s="85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2" t="s">
        <v>164</v>
      </c>
      <c r="B3" s="833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9" t="s">
        <v>166</v>
      </c>
      <c r="B4" s="85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2" t="s">
        <v>8</v>
      </c>
      <c r="B9" s="833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41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2" t="s">
        <v>60</v>
      </c>
      <c r="B27" s="833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2024-05-21T14:09:57Z</dcterms:modified>
  <dc:language>pt-BR</dc:language>
</cp:coreProperties>
</file>